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firstSheet="2" activeTab="2"/>
  </bookViews>
  <sheets>
    <sheet name="Лист2" sheetId="1" state="hidden" r:id="rId1"/>
    <sheet name="Лист3" sheetId="2" state="hidden" r:id="rId2"/>
    <sheet name="Приложение №1" sheetId="3" r:id="rId3"/>
  </sheets>
  <definedNames>
    <definedName name="_xlnm.Print_Area" localSheetId="2">'Приложение №1'!$A$1:$D$20</definedName>
  </definedNames>
  <calcPr fullCalcOnLoad="1"/>
</workbook>
</file>

<file path=xl/sharedStrings.xml><?xml version="1.0" encoding="utf-8"?>
<sst xmlns="http://schemas.openxmlformats.org/spreadsheetml/2006/main" count="87" uniqueCount="63">
  <si>
    <t>Организация</t>
  </si>
  <si>
    <t>Вид работ</t>
  </si>
  <si>
    <t>Номер договора</t>
  </si>
  <si>
    <t>1 квартал 2013</t>
  </si>
  <si>
    <t>2 квартал 2013</t>
  </si>
  <si>
    <t>3 квартал 2013</t>
  </si>
  <si>
    <t>4 квартал 2013</t>
  </si>
  <si>
    <t>Итого 1 кв.</t>
  </si>
  <si>
    <t>Итого 2 кв.</t>
  </si>
  <si>
    <t>Итого 3 кв.</t>
  </si>
  <si>
    <t>Итого 4 кв.</t>
  </si>
  <si>
    <t>Итого</t>
  </si>
  <si>
    <t>Цена 1</t>
  </si>
  <si>
    <t>Кол-во</t>
  </si>
  <si>
    <t>Инжиниринговая компания</t>
  </si>
  <si>
    <t>Аварийный ремонт</t>
  </si>
  <si>
    <t>1826/0712</t>
  </si>
  <si>
    <t>МонолитПром</t>
  </si>
  <si>
    <t>1932 АО</t>
  </si>
  <si>
    <t>Теплоэнергофинанс</t>
  </si>
  <si>
    <t>ТО</t>
  </si>
  <si>
    <t>1799/0712 ТО</t>
  </si>
  <si>
    <t>1931ТО</t>
  </si>
  <si>
    <t>Теплосбыт</t>
  </si>
  <si>
    <t>Агентское возн-е</t>
  </si>
  <si>
    <t>Итого прибыль по году</t>
  </si>
  <si>
    <t>Факт после изменения 2013 год</t>
  </si>
  <si>
    <t>По 1 варианту - убыток</t>
  </si>
  <si>
    <t>аб. №</t>
  </si>
  <si>
    <t>Размещение теплового пункта</t>
  </si>
  <si>
    <t>Год ввода в экспл.</t>
  </si>
  <si>
    <t>Генеральный директор</t>
  </si>
  <si>
    <t>отдельностоящий</t>
  </si>
  <si>
    <t>_______________________</t>
  </si>
  <si>
    <t>ООО "Теплострой"</t>
  </si>
  <si>
    <t>_________________ Т.К. Лазарева</t>
  </si>
  <si>
    <t>Адрес ЦТП</t>
  </si>
  <si>
    <t xml:space="preserve"> Приложение №1 </t>
  </si>
  <si>
    <t>к Договору № _____</t>
  </si>
  <si>
    <t>от "__" ________  201__г.</t>
  </si>
  <si>
    <t>________________________</t>
  </si>
  <si>
    <t>_____________________/____________/</t>
  </si>
  <si>
    <t>1114/023</t>
  </si>
  <si>
    <t>г.Москва, Грина ул., д. 28, стр. 2</t>
  </si>
  <si>
    <t>1104/012</t>
  </si>
  <si>
    <t>г.Москва, ул.Борисовские Пруды, д.16 к.5А</t>
  </si>
  <si>
    <t>1120/030</t>
  </si>
  <si>
    <t xml:space="preserve">г.Москва, Братиславская ул., д. 31, кор. 2А   </t>
  </si>
  <si>
    <t>1114/022</t>
  </si>
  <si>
    <t>г.Москва, ул.Грина д. 34 стр.2</t>
  </si>
  <si>
    <t>1118/016</t>
  </si>
  <si>
    <t xml:space="preserve">г.Москва, ул.Изюмская д.28 стр.2 </t>
  </si>
  <si>
    <t>1118/012</t>
  </si>
  <si>
    <t xml:space="preserve">г.Москва, ул.Изюмская д.46 стр.1                                        </t>
  </si>
  <si>
    <t>1118/010</t>
  </si>
  <si>
    <t>г.Москва, ул.Изюмская д.50 к.1 стр.1</t>
  </si>
  <si>
    <t>1118/011</t>
  </si>
  <si>
    <t>г.Москва, Изюмская ул.,  д. 22, к. 1</t>
  </si>
  <si>
    <t>1118/013</t>
  </si>
  <si>
    <t>г.Москва, Изюмская ул., д. 26, к.1</t>
  </si>
  <si>
    <t>1118/015</t>
  </si>
  <si>
    <t>г. Москва, Изюмская ул., д.34</t>
  </si>
  <si>
    <t>г.Москва, ул.Борисовские Пруды, д.10 к.6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</si>
</sst>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52" applyNumberFormat="1" applyFont="1" applyBorder="1" applyAlignment="1">
      <alignment horizontal="right" vertical="top" wrapText="1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D7" sqref="D7"/>
    </sheetView>
  </sheetViews>
  <sheetFormatPr defaultColWidth="8.7109375" defaultRowHeight="15"/>
  <cols>
    <col min="1" max="2" width="8.7109375" style="0" customWidth="1"/>
    <col min="3" max="3" width="13.57421875" style="0" customWidth="1"/>
    <col min="4" max="4" width="8.7109375" style="0" customWidth="1"/>
    <col min="5" max="5" width="13.8515625" style="0" customWidth="1"/>
    <col min="6" max="6" width="8.7109375" style="0" customWidth="1"/>
    <col min="7" max="7" width="11.421875" style="0" customWidth="1"/>
  </cols>
  <sheetData>
    <row r="4" spans="2:5" ht="15">
      <c r="B4">
        <v>1</v>
      </c>
      <c r="C4" s="5">
        <v>372561546.8</v>
      </c>
      <c r="D4" s="9">
        <v>0.032</v>
      </c>
      <c r="E4" s="5">
        <f>D4*C4</f>
        <v>11921969.4976</v>
      </c>
    </row>
    <row r="5" spans="2:5" ht="15">
      <c r="B5">
        <v>2</v>
      </c>
      <c r="C5" s="5">
        <v>115018354</v>
      </c>
      <c r="D5" s="9">
        <v>0.032</v>
      </c>
      <c r="E5" s="5">
        <f>D5*C5</f>
        <v>3680587.328</v>
      </c>
    </row>
    <row r="6" spans="2:5" ht="15">
      <c r="B6">
        <v>3</v>
      </c>
      <c r="C6" s="14">
        <v>76564606</v>
      </c>
      <c r="D6" s="9">
        <v>0.032</v>
      </c>
      <c r="E6" s="5">
        <f>D6*C6</f>
        <v>2450067.392</v>
      </c>
    </row>
    <row r="7" spans="2:5" ht="15">
      <c r="B7">
        <v>4</v>
      </c>
      <c r="C7" s="14">
        <v>242667613.84000024</v>
      </c>
      <c r="D7" s="9">
        <v>0.032</v>
      </c>
      <c r="E7" s="5">
        <f>D7*C7</f>
        <v>7765363.642880008</v>
      </c>
    </row>
    <row r="8" spans="3:5" ht="15">
      <c r="C8" s="14"/>
      <c r="E8" s="5">
        <f>SUM(E4:E7)</f>
        <v>25817987.860480007</v>
      </c>
    </row>
    <row r="10" ht="15">
      <c r="E10" s="5">
        <v>33283635.10320001</v>
      </c>
    </row>
    <row r="16" spans="3:5" ht="15">
      <c r="C16" t="s">
        <v>27</v>
      </c>
      <c r="E16" s="5">
        <v>-24699455</v>
      </c>
    </row>
    <row r="17" ht="15">
      <c r="C17" t="s">
        <v>27</v>
      </c>
    </row>
    <row r="22" spans="3:13" ht="15">
      <c r="C22" s="15">
        <v>170407100.4</v>
      </c>
      <c r="E22" s="5">
        <f>C22-C23</f>
        <v>7343861.060000002</v>
      </c>
      <c r="M22">
        <v>500000</v>
      </c>
    </row>
    <row r="23" ht="15">
      <c r="C23" s="15">
        <v>163063239.34</v>
      </c>
    </row>
    <row r="26" spans="5:7" ht="15">
      <c r="E26" s="15"/>
      <c r="G26" s="10">
        <f>E27*E22/C22</f>
        <v>1973025.148255421</v>
      </c>
    </row>
    <row r="27" ht="15">
      <c r="E27" s="15">
        <v>45782115.4</v>
      </c>
    </row>
    <row r="29" ht="15">
      <c r="E29" s="15">
        <v>170407100.4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7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4" width="8.7109375" style="0" customWidth="1"/>
    <col min="5" max="5" width="12.421875" style="0" customWidth="1"/>
    <col min="6" max="6" width="8.7109375" style="0" customWidth="1"/>
    <col min="7" max="7" width="11.421875" style="0" customWidth="1"/>
    <col min="8" max="8" width="8.7109375" style="0" customWidth="1"/>
    <col min="9" max="9" width="11.421875" style="0" customWidth="1"/>
    <col min="10" max="10" width="8.7109375" style="0" customWidth="1"/>
    <col min="11" max="11" width="11.421875" style="0" customWidth="1"/>
    <col min="12" max="13" width="12.421875" style="0" customWidth="1"/>
    <col min="14" max="14" width="20.140625" style="0" customWidth="1"/>
    <col min="15" max="15" width="12.421875" style="0" customWidth="1"/>
    <col min="16" max="16" width="13.57421875" style="0" customWidth="1"/>
    <col min="17" max="17" width="8.7109375" style="0" customWidth="1"/>
    <col min="18" max="18" width="13.57421875" style="0" customWidth="1"/>
  </cols>
  <sheetData>
    <row r="6" spans="1:16" ht="15">
      <c r="A6" s="24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8" spans="1:16" ht="15">
      <c r="A8" s="25" t="s">
        <v>0</v>
      </c>
      <c r="B8" s="25" t="s">
        <v>1</v>
      </c>
      <c r="C8" s="25" t="s">
        <v>2</v>
      </c>
      <c r="D8" s="23" t="s">
        <v>3</v>
      </c>
      <c r="E8" s="23"/>
      <c r="F8" s="23" t="s">
        <v>4</v>
      </c>
      <c r="G8" s="23"/>
      <c r="H8" s="23" t="s">
        <v>5</v>
      </c>
      <c r="I8" s="23"/>
      <c r="J8" s="23" t="s">
        <v>6</v>
      </c>
      <c r="K8" s="23"/>
      <c r="L8" s="23" t="s">
        <v>7</v>
      </c>
      <c r="M8" s="23" t="s">
        <v>8</v>
      </c>
      <c r="N8" s="23" t="s">
        <v>9</v>
      </c>
      <c r="O8" s="23" t="s">
        <v>10</v>
      </c>
      <c r="P8" s="23" t="s">
        <v>11</v>
      </c>
    </row>
    <row r="9" spans="1:16" ht="15">
      <c r="A9" s="25"/>
      <c r="B9" s="25"/>
      <c r="C9" s="25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23"/>
      <c r="M9" s="23"/>
      <c r="N9" s="23"/>
      <c r="O9" s="23"/>
      <c r="P9" s="23"/>
    </row>
    <row r="10" spans="1:18" ht="15">
      <c r="A10" s="2" t="s">
        <v>14</v>
      </c>
      <c r="B10" s="2" t="s">
        <v>15</v>
      </c>
      <c r="C10" s="2" t="s">
        <v>16</v>
      </c>
      <c r="D10" s="6">
        <v>49500</v>
      </c>
      <c r="E10" s="3">
        <v>97</v>
      </c>
      <c r="F10" s="6">
        <v>49500</v>
      </c>
      <c r="G10" s="3">
        <v>71</v>
      </c>
      <c r="H10" s="6">
        <v>49500</v>
      </c>
      <c r="I10" s="3">
        <v>64</v>
      </c>
      <c r="J10" s="6">
        <v>49500</v>
      </c>
      <c r="K10" s="3">
        <v>63</v>
      </c>
      <c r="L10" s="3">
        <f>D10*E10*3</f>
        <v>14404500</v>
      </c>
      <c r="M10" s="3">
        <f>F10*G10*3</f>
        <v>10543500</v>
      </c>
      <c r="N10" s="3">
        <f>H10*I10*3</f>
        <v>9504000</v>
      </c>
      <c r="O10" s="3">
        <f>J10*K10*3</f>
        <v>9355500</v>
      </c>
      <c r="P10" s="4">
        <f>SUM(L10:O10)</f>
        <v>43807500</v>
      </c>
      <c r="Q10" t="str">
        <f>IF(P10&gt;60000000,"Превышен лимит","ОК")</f>
        <v>ОК</v>
      </c>
      <c r="R10" s="5">
        <f>P10</f>
        <v>43807500</v>
      </c>
    </row>
    <row r="11" spans="1:18" ht="15">
      <c r="A11" s="2" t="s">
        <v>17</v>
      </c>
      <c r="B11" s="2" t="s">
        <v>15</v>
      </c>
      <c r="C11" s="2" t="s">
        <v>18</v>
      </c>
      <c r="D11" s="3">
        <v>49000</v>
      </c>
      <c r="E11" s="3">
        <v>14</v>
      </c>
      <c r="F11" s="3">
        <v>49000</v>
      </c>
      <c r="G11" s="3">
        <v>40</v>
      </c>
      <c r="H11" s="3">
        <v>49000</v>
      </c>
      <c r="I11" s="3">
        <v>40</v>
      </c>
      <c r="J11" s="3">
        <v>49000</v>
      </c>
      <c r="K11" s="3">
        <v>36</v>
      </c>
      <c r="L11" s="3">
        <f>D11*E11*3</f>
        <v>2058000</v>
      </c>
      <c r="M11" s="3">
        <f>F11*G11*3</f>
        <v>5880000</v>
      </c>
      <c r="N11" s="3">
        <f>H11*I11*3</f>
        <v>5880000</v>
      </c>
      <c r="O11" s="8">
        <f>J11*K11*3</f>
        <v>5292000</v>
      </c>
      <c r="P11" s="4">
        <f>SUM(L11:O11)</f>
        <v>19110000</v>
      </c>
      <c r="R11" s="5">
        <f>P11/1.18</f>
        <v>16194915.254237289</v>
      </c>
    </row>
    <row r="12" spans="1:18" ht="15">
      <c r="A12" s="2" t="s">
        <v>19</v>
      </c>
      <c r="B12" s="2" t="s">
        <v>20</v>
      </c>
      <c r="C12" s="2" t="s">
        <v>21</v>
      </c>
      <c r="D12" s="6">
        <v>68000</v>
      </c>
      <c r="E12" s="3">
        <v>60</v>
      </c>
      <c r="F12" s="6">
        <v>68000</v>
      </c>
      <c r="G12" s="3">
        <v>60</v>
      </c>
      <c r="H12" s="6">
        <v>68000</v>
      </c>
      <c r="I12" s="3">
        <v>60</v>
      </c>
      <c r="J12" s="6">
        <v>68000</v>
      </c>
      <c r="K12" s="3">
        <v>60</v>
      </c>
      <c r="L12" s="3">
        <f>D12*E12*3</f>
        <v>12240000</v>
      </c>
      <c r="M12" s="3">
        <f>F12*G12*3</f>
        <v>12240000</v>
      </c>
      <c r="N12" s="3">
        <f>H12*I12*3</f>
        <v>12240000</v>
      </c>
      <c r="O12" s="3">
        <f>J12*K12*3</f>
        <v>12240000</v>
      </c>
      <c r="P12" s="4">
        <f>SUM(L12:O12)</f>
        <v>48960000</v>
      </c>
      <c r="Q12" t="str">
        <f>IF(P12&gt;60000000,"Превышен лимит","ОК")</f>
        <v>ОК</v>
      </c>
      <c r="R12" s="4">
        <f>P12</f>
        <v>48960000</v>
      </c>
    </row>
    <row r="13" spans="1:18" ht="15">
      <c r="A13" s="2" t="s">
        <v>17</v>
      </c>
      <c r="B13" s="2" t="s">
        <v>20</v>
      </c>
      <c r="C13" s="2" t="s">
        <v>22</v>
      </c>
      <c r="D13" s="3">
        <v>67000</v>
      </c>
      <c r="E13" s="3">
        <v>51</v>
      </c>
      <c r="F13" s="3">
        <v>67000</v>
      </c>
      <c r="G13" s="3">
        <v>51</v>
      </c>
      <c r="H13" s="3">
        <v>67000</v>
      </c>
      <c r="I13" s="3">
        <v>44</v>
      </c>
      <c r="J13" s="3">
        <v>67000</v>
      </c>
      <c r="K13" s="3">
        <v>39</v>
      </c>
      <c r="L13" s="3">
        <f>D13*E13*3</f>
        <v>10251000</v>
      </c>
      <c r="M13" s="3">
        <f>F13*G13*3</f>
        <v>10251000</v>
      </c>
      <c r="N13" s="3">
        <f>H13*I13*3</f>
        <v>8844000</v>
      </c>
      <c r="O13" s="3">
        <f>J13*K13*3</f>
        <v>7839000</v>
      </c>
      <c r="P13" s="4">
        <f>SUM(L13:O13)</f>
        <v>37185000</v>
      </c>
      <c r="R13" s="5">
        <f>P13/1.18</f>
        <v>31512711.864406783</v>
      </c>
    </row>
    <row r="14" spans="1:18" ht="15">
      <c r="A14" s="2" t="s">
        <v>23</v>
      </c>
      <c r="B14" s="2" t="s">
        <v>24</v>
      </c>
      <c r="C14" s="2">
        <v>141</v>
      </c>
      <c r="D14" s="7">
        <v>0.032</v>
      </c>
      <c r="E14" s="3">
        <v>14902461.872000001</v>
      </c>
      <c r="F14" s="7">
        <v>0.032</v>
      </c>
      <c r="G14" s="3">
        <v>4600734.16</v>
      </c>
      <c r="H14" s="7">
        <v>0.032</v>
      </c>
      <c r="I14" s="5">
        <v>3062584.24</v>
      </c>
      <c r="J14" s="7">
        <v>0.032</v>
      </c>
      <c r="K14" s="3">
        <v>9706704.55360001</v>
      </c>
      <c r="L14" s="3">
        <f>E14</f>
        <v>14902461.872000001</v>
      </c>
      <c r="M14" s="3">
        <f>G14</f>
        <v>4600734.16</v>
      </c>
      <c r="N14" s="3">
        <f>I14</f>
        <v>3062584.24</v>
      </c>
      <c r="O14" s="3">
        <f>K14</f>
        <v>9706704.55360001</v>
      </c>
      <c r="P14" s="4">
        <f>SUM(L14:O14)</f>
        <v>32272484.82560001</v>
      </c>
      <c r="R14" s="5">
        <f>SUM(R10:R13)</f>
        <v>140475127.1186441</v>
      </c>
    </row>
    <row r="15" spans="1:18" ht="15">
      <c r="A15" s="11" t="s">
        <v>11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>
        <f>SUM(L10:L14)</f>
        <v>53855961.872</v>
      </c>
      <c r="M15" s="13">
        <f>SUM(M10:M14)</f>
        <v>43515234.16</v>
      </c>
      <c r="N15" s="13">
        <f>SUM(N10:N14)</f>
        <v>39530584.24</v>
      </c>
      <c r="O15" s="13">
        <f>SUM(O10:O14)</f>
        <v>44433204.55360001</v>
      </c>
      <c r="P15" s="13">
        <f>SUM(P10:P14)</f>
        <v>181334984.8256</v>
      </c>
      <c r="R15" s="5"/>
    </row>
    <row r="17" spans="14:16" ht="15">
      <c r="N17" t="s">
        <v>25</v>
      </c>
      <c r="P17" s="10" t="e">
        <f>Лист2!E6-(#REF!-#REF!)</f>
        <v>#REF!</v>
      </c>
    </row>
  </sheetData>
  <sheetProtection selectLockedCells="1" selectUnlockedCells="1"/>
  <mergeCells count="13">
    <mergeCell ref="A6:P6"/>
    <mergeCell ref="A8:A9"/>
    <mergeCell ref="B8:B9"/>
    <mergeCell ref="C8:C9"/>
    <mergeCell ref="D8:E8"/>
    <mergeCell ref="F8:G8"/>
    <mergeCell ref="H8:I8"/>
    <mergeCell ref="J8:K8"/>
    <mergeCell ref="L8:L9"/>
    <mergeCell ref="M8:M9"/>
    <mergeCell ref="N8:N9"/>
    <mergeCell ref="O8:O9"/>
    <mergeCell ref="P8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21" sqref="A21:IV21"/>
    </sheetView>
  </sheetViews>
  <sheetFormatPr defaultColWidth="8.7109375" defaultRowHeight="15.75" customHeight="1"/>
  <cols>
    <col min="1" max="1" width="9.57421875" style="0" customWidth="1"/>
    <col min="2" max="2" width="42.00390625" style="0" customWidth="1"/>
    <col min="3" max="3" width="21.00390625" style="0" customWidth="1"/>
    <col min="4" max="4" width="24.7109375" style="0" customWidth="1"/>
  </cols>
  <sheetData>
    <row r="1" spans="1:4" ht="15.75" customHeight="1">
      <c r="A1" s="17"/>
      <c r="B1" s="18"/>
      <c r="D1" t="s">
        <v>37</v>
      </c>
    </row>
    <row r="2" spans="1:4" ht="15.75" customHeight="1">
      <c r="A2" s="17"/>
      <c r="B2" s="18"/>
      <c r="D2" t="s">
        <v>38</v>
      </c>
    </row>
    <row r="3" spans="1:4" ht="15.75" customHeight="1">
      <c r="A3" s="17"/>
      <c r="B3" s="18"/>
      <c r="D3" t="s">
        <v>39</v>
      </c>
    </row>
    <row r="4" spans="1:3" ht="15.75" customHeight="1">
      <c r="A4" s="19"/>
      <c r="B4" s="19"/>
      <c r="C4" s="19"/>
    </row>
    <row r="5" spans="1:3" ht="30.75" customHeight="1">
      <c r="A5" s="26"/>
      <c r="B5" s="26"/>
      <c r="C5" s="26"/>
    </row>
    <row r="6" spans="1:5" ht="15.75" customHeight="1">
      <c r="A6" s="27" t="s">
        <v>28</v>
      </c>
      <c r="B6" s="27" t="s">
        <v>36</v>
      </c>
      <c r="C6" s="27" t="s">
        <v>29</v>
      </c>
      <c r="D6" s="27" t="s">
        <v>30</v>
      </c>
      <c r="E6" s="16"/>
    </row>
    <row r="7" spans="1:5" ht="14.25" customHeight="1">
      <c r="A7" s="27"/>
      <c r="B7" s="27"/>
      <c r="C7" s="27"/>
      <c r="D7" s="27"/>
      <c r="E7" s="16"/>
    </row>
    <row r="8" spans="1:5" ht="16.5" customHeight="1">
      <c r="A8" s="27"/>
      <c r="B8" s="27"/>
      <c r="C8" s="27"/>
      <c r="D8" s="27"/>
      <c r="E8" s="16"/>
    </row>
    <row r="9" spans="1:5" ht="2.25" customHeight="1">
      <c r="A9" s="27"/>
      <c r="B9" s="27"/>
      <c r="C9" s="27"/>
      <c r="D9" s="27"/>
      <c r="E9" s="16"/>
    </row>
    <row r="10" spans="1:5" ht="81" customHeight="1" hidden="1">
      <c r="A10" s="27"/>
      <c r="B10" s="27"/>
      <c r="C10" s="27"/>
      <c r="D10" s="27"/>
      <c r="E10" s="16"/>
    </row>
    <row r="11" spans="1:5" ht="13.5" customHeight="1">
      <c r="A11" s="20" t="s">
        <v>42</v>
      </c>
      <c r="B11" s="20" t="s">
        <v>43</v>
      </c>
      <c r="C11" s="21" t="s">
        <v>32</v>
      </c>
      <c r="D11" s="22">
        <v>2001</v>
      </c>
      <c r="E11" s="16"/>
    </row>
    <row r="12" spans="1:4" ht="13.5" customHeight="1">
      <c r="A12" s="20" t="s">
        <v>44</v>
      </c>
      <c r="B12" s="20" t="s">
        <v>45</v>
      </c>
      <c r="C12" s="21" t="s">
        <v>32</v>
      </c>
      <c r="D12" s="22">
        <v>2001</v>
      </c>
    </row>
    <row r="13" spans="1:4" ht="13.5" customHeight="1">
      <c r="A13" s="20" t="s">
        <v>46</v>
      </c>
      <c r="B13" s="20" t="s">
        <v>47</v>
      </c>
      <c r="C13" s="21" t="s">
        <v>32</v>
      </c>
      <c r="D13" s="22">
        <v>1999</v>
      </c>
    </row>
    <row r="14" spans="1:4" ht="13.5" customHeight="1">
      <c r="A14" s="20" t="s">
        <v>48</v>
      </c>
      <c r="B14" s="20" t="s">
        <v>49</v>
      </c>
      <c r="C14" s="21" t="s">
        <v>32</v>
      </c>
      <c r="D14" s="22">
        <v>2001</v>
      </c>
    </row>
    <row r="15" spans="1:4" ht="13.5" customHeight="1">
      <c r="A15" s="20" t="s">
        <v>50</v>
      </c>
      <c r="B15" s="20" t="s">
        <v>51</v>
      </c>
      <c r="C15" s="21" t="s">
        <v>32</v>
      </c>
      <c r="D15" s="22">
        <v>2001</v>
      </c>
    </row>
    <row r="16" spans="1:4" ht="13.5" customHeight="1">
      <c r="A16" s="20" t="s">
        <v>52</v>
      </c>
      <c r="B16" s="20" t="s">
        <v>53</v>
      </c>
      <c r="C16" s="21" t="s">
        <v>32</v>
      </c>
      <c r="D16" s="22">
        <v>2001</v>
      </c>
    </row>
    <row r="17" spans="1:4" ht="15.75" customHeight="1">
      <c r="A17" s="21" t="s">
        <v>54</v>
      </c>
      <c r="B17" s="21" t="s">
        <v>55</v>
      </c>
      <c r="C17" s="21" t="s">
        <v>32</v>
      </c>
      <c r="D17" s="21">
        <v>2001</v>
      </c>
    </row>
    <row r="18" spans="1:4" ht="15.75" customHeight="1">
      <c r="A18" s="21" t="s">
        <v>56</v>
      </c>
      <c r="B18" s="21" t="s">
        <v>57</v>
      </c>
      <c r="C18" s="21" t="s">
        <v>32</v>
      </c>
      <c r="D18" s="21">
        <v>1999</v>
      </c>
    </row>
    <row r="19" spans="1:4" ht="15.75" customHeight="1">
      <c r="A19" s="21" t="s">
        <v>58</v>
      </c>
      <c r="B19" s="21" t="s">
        <v>59</v>
      </c>
      <c r="C19" s="21" t="s">
        <v>32</v>
      </c>
      <c r="D19" s="21">
        <v>2001</v>
      </c>
    </row>
    <row r="20" spans="1:4" ht="15.75" customHeight="1">
      <c r="A20" s="21" t="s">
        <v>60</v>
      </c>
      <c r="B20" s="21" t="s">
        <v>61</v>
      </c>
      <c r="C20" s="21" t="s">
        <v>32</v>
      </c>
      <c r="D20" s="21">
        <v>2001</v>
      </c>
    </row>
    <row r="21" spans="1:4" ht="15.75" customHeight="1">
      <c r="A21" s="21" t="s">
        <v>46</v>
      </c>
      <c r="B21" s="21" t="s">
        <v>47</v>
      </c>
      <c r="C21" s="21" t="s">
        <v>32</v>
      </c>
      <c r="D21" s="21">
        <v>1999</v>
      </c>
    </row>
    <row r="22" spans="1:4" ht="15.75" customHeight="1">
      <c r="A22" s="21"/>
      <c r="B22" s="20" t="s">
        <v>62</v>
      </c>
      <c r="C22" s="21" t="s">
        <v>32</v>
      </c>
      <c r="D22" s="21">
        <v>2001</v>
      </c>
    </row>
    <row r="27" spans="1:3" ht="15.75" customHeight="1">
      <c r="A27" t="s">
        <v>31</v>
      </c>
      <c r="C27" t="s">
        <v>40</v>
      </c>
    </row>
    <row r="28" spans="1:3" ht="15.75" customHeight="1">
      <c r="A28" t="s">
        <v>34</v>
      </c>
      <c r="C28" t="s">
        <v>33</v>
      </c>
    </row>
    <row r="29" spans="1:3" ht="15.75" customHeight="1">
      <c r="A29" t="s">
        <v>35</v>
      </c>
      <c r="C29" t="s">
        <v>41</v>
      </c>
    </row>
  </sheetData>
  <sheetProtection selectLockedCells="1" selectUnlockedCells="1"/>
  <mergeCells count="5">
    <mergeCell ref="A5:C5"/>
    <mergeCell ref="A6:A10"/>
    <mergeCell ref="B6:B10"/>
    <mergeCell ref="C6:C10"/>
    <mergeCell ref="D6:D10"/>
  </mergeCells>
  <printOptions/>
  <pageMargins left="0.11811023622047245" right="0.11811023622047245" top="0.35433070866141736" bottom="0.35433070866141736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Дубровская Карина Сергеевна</dc:creator>
  <cp:keywords/>
  <dc:description/>
  <cp:lastModifiedBy>Борисова</cp:lastModifiedBy>
  <cp:lastPrinted>2016-06-10T12:59:19Z</cp:lastPrinted>
  <dcterms:created xsi:type="dcterms:W3CDTF">2006-09-28T01:33:49Z</dcterms:created>
  <dcterms:modified xsi:type="dcterms:W3CDTF">2018-03-29T14:17:03Z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